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<sst xmlns="http://schemas.openxmlformats.org/spreadsheetml/2006/main" count="73" uniqueCount="55">
  <si>
    <t>Data</t>
  </si>
  <si>
    <t>Pais</t>
  </si>
  <si>
    <t>Descrição</t>
  </si>
  <si>
    <t>Valor US$</t>
  </si>
  <si>
    <t>Valor Real</t>
  </si>
  <si>
    <t>Gastos de viagem - para os dois</t>
  </si>
  <si>
    <t>Conversão</t>
  </si>
  <si>
    <t>Média dia</t>
  </si>
  <si>
    <t>Parcial</t>
  </si>
  <si>
    <t>Turquia</t>
  </si>
  <si>
    <t>Londres</t>
  </si>
  <si>
    <t>Jordânia</t>
  </si>
  <si>
    <t>Índia</t>
  </si>
  <si>
    <t>Total</t>
  </si>
  <si>
    <t>Média</t>
  </si>
  <si>
    <t>Dias</t>
  </si>
  <si>
    <t>Alimentação</t>
  </si>
  <si>
    <t>Aliment.</t>
  </si>
  <si>
    <t>Marc. Al.</t>
  </si>
  <si>
    <t>Valor  Riel</t>
  </si>
  <si>
    <t>Viagem do Laos para ao Camboja</t>
  </si>
  <si>
    <t>US$ -&gt; Riel</t>
  </si>
  <si>
    <t>US$ -&gt; Real</t>
  </si>
  <si>
    <t>Coca Cola</t>
  </si>
  <si>
    <t>Camboja</t>
  </si>
  <si>
    <t xml:space="preserve"> </t>
  </si>
  <si>
    <t>Laos</t>
  </si>
  <si>
    <t>Tailândia</t>
  </si>
  <si>
    <t>Dias totais</t>
  </si>
  <si>
    <t>Gastos totais</t>
  </si>
  <si>
    <t>Previsto</t>
  </si>
  <si>
    <t>Diferença</t>
  </si>
  <si>
    <t>No Camboja tudo é pago em dólar</t>
  </si>
  <si>
    <t>Ponloue Angkor Siem Reap Villa</t>
  </si>
  <si>
    <t>Total dia</t>
  </si>
  <si>
    <t>Super: 2 águas, coca, queijo, pão, banana, mamão,leite, 3 cookies</t>
  </si>
  <si>
    <t>almoço para dois com dois chops</t>
  </si>
  <si>
    <t>Tuk Tuk para o dia</t>
  </si>
  <si>
    <t>1 coca nos templos</t>
  </si>
  <si>
    <t>super: 2 águas</t>
  </si>
  <si>
    <t>jantar para dois com 4 chops</t>
  </si>
  <si>
    <t>Entradas para Angkor</t>
  </si>
  <si>
    <t>2 cocas</t>
  </si>
  <si>
    <t>Siem Reap</t>
  </si>
  <si>
    <t>Viagem para Phnom Phen</t>
  </si>
  <si>
    <t>jantar para dois com 3 chops</t>
  </si>
  <si>
    <t>aparelho de barbear</t>
  </si>
  <si>
    <t>Phnom Penh</t>
  </si>
  <si>
    <t>Phnom Penh Guest House</t>
  </si>
  <si>
    <t>Jantar para dois com 3 chops</t>
  </si>
  <si>
    <t>super: coca, cookie</t>
  </si>
  <si>
    <t>Tuk tuk para Killing Fields</t>
  </si>
  <si>
    <t>Entradas Killing Fields and S21</t>
  </si>
  <si>
    <t>super: leite, pão, queijo, 2 águas, coca, cookie</t>
  </si>
  <si>
    <t>Jantar do Carlos com 2 chops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</si>
</sst>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0"/>
    <numFmt numFmtId="174" formatCode="0.000000"/>
    <numFmt numFmtId="175" formatCode="0.0000000"/>
    <numFmt numFmtId="176" formatCode="0.00000"/>
    <numFmt numFmtId="177" formatCode="0.0000"/>
    <numFmt numFmtId="178" formatCode="0.000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33" borderId="11" xfId="0" applyFont="1" applyFill="1" applyBorder="1" applyAlignment="1">
      <alignment horizontal="right"/>
    </xf>
    <xf numFmtId="1" fontId="0" fillId="0" borderId="0" xfId="0" applyNumberFormat="1" applyAlignment="1">
      <alignment horizontal="right"/>
    </xf>
    <xf numFmtId="14" fontId="0" fillId="0" borderId="10" xfId="0" applyNumberFormat="1" applyBorder="1" applyAlignment="1">
      <alignment horizontal="left"/>
    </xf>
    <xf numFmtId="0" fontId="0" fillId="0" borderId="11" xfId="0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2.00390625" style="0" customWidth="1"/>
    <col min="2" max="2" width="58.28125" style="0" customWidth="1"/>
    <col min="3" max="3" width="9.57421875" style="0" customWidth="1"/>
    <col min="4" max="4" width="11.8515625" style="0" customWidth="1"/>
    <col min="5" max="5" width="13.00390625" style="0" customWidth="1"/>
    <col min="6" max="6" width="10.7109375" style="0" customWidth="1"/>
    <col min="8" max="8" width="11.57421875" style="0" customWidth="1"/>
  </cols>
  <sheetData>
    <row r="1" ht="12.75">
      <c r="A1" s="1" t="s">
        <v>5</v>
      </c>
    </row>
    <row r="2" spans="1:6" ht="12.75">
      <c r="A2" s="1"/>
      <c r="B2" t="s">
        <v>32</v>
      </c>
      <c r="C2" s="12" t="s">
        <v>6</v>
      </c>
      <c r="D2" s="12" t="s">
        <v>22</v>
      </c>
      <c r="E2" s="12" t="s">
        <v>21</v>
      </c>
      <c r="F2" s="12"/>
    </row>
    <row r="3" spans="4:5" ht="12.75">
      <c r="D3" s="11">
        <v>2.11</v>
      </c>
      <c r="E3" s="16">
        <v>4000</v>
      </c>
    </row>
    <row r="4" ht="12.75">
      <c r="E4" s="6"/>
    </row>
    <row r="5" spans="1:9" ht="12.75">
      <c r="A5" s="7" t="s">
        <v>0</v>
      </c>
      <c r="B5" s="3" t="s">
        <v>2</v>
      </c>
      <c r="C5" s="8" t="s">
        <v>3</v>
      </c>
      <c r="D5" s="9" t="s">
        <v>1</v>
      </c>
      <c r="E5" s="8" t="s">
        <v>19</v>
      </c>
      <c r="F5" s="8" t="s">
        <v>4</v>
      </c>
      <c r="G5" s="15" t="s">
        <v>15</v>
      </c>
      <c r="H5" s="15" t="s">
        <v>18</v>
      </c>
      <c r="I5" s="15" t="s">
        <v>17</v>
      </c>
    </row>
    <row r="6" spans="1:9" ht="12.75">
      <c r="A6" s="4">
        <v>41337</v>
      </c>
      <c r="B6" s="2" t="s">
        <v>20</v>
      </c>
      <c r="C6" s="5">
        <v>70</v>
      </c>
      <c r="D6" s="2" t="s">
        <v>25</v>
      </c>
      <c r="E6" s="5">
        <f>C6*$E$3</f>
        <v>280000</v>
      </c>
      <c r="F6" s="5">
        <f>C6*$D$3</f>
        <v>147.7</v>
      </c>
      <c r="G6">
        <f aca="true" t="shared" si="0" ref="G6:G50">IF(D6="Total dia",1,0)</f>
        <v>0</v>
      </c>
      <c r="H6">
        <v>0</v>
      </c>
      <c r="I6" s="6">
        <f>IF(H6=2,C6,0)</f>
        <v>0</v>
      </c>
    </row>
    <row r="7" spans="1:9" ht="12.75">
      <c r="A7" s="17" t="s">
        <v>24</v>
      </c>
      <c r="B7" s="2" t="s">
        <v>23</v>
      </c>
      <c r="C7" s="5">
        <v>1</v>
      </c>
      <c r="D7" s="2" t="s">
        <v>25</v>
      </c>
      <c r="E7" s="5">
        <f>C7*$E$3</f>
        <v>4000</v>
      </c>
      <c r="F7" s="5">
        <f>C7*$D$3</f>
        <v>2.11</v>
      </c>
      <c r="G7">
        <f t="shared" si="0"/>
        <v>0</v>
      </c>
      <c r="H7">
        <v>2</v>
      </c>
      <c r="I7" s="6">
        <f>IF(H7=2,C7,0)</f>
        <v>1</v>
      </c>
    </row>
    <row r="8" spans="1:9" ht="12.75">
      <c r="A8" s="4"/>
      <c r="B8" s="2" t="s">
        <v>33</v>
      </c>
      <c r="C8" s="5">
        <v>20</v>
      </c>
      <c r="D8" s="2"/>
      <c r="E8" s="5">
        <f>C8*$E$3</f>
        <v>80000</v>
      </c>
      <c r="F8" s="5">
        <f>C8*$D$3</f>
        <v>42.199999999999996</v>
      </c>
      <c r="G8">
        <f t="shared" si="0"/>
        <v>0</v>
      </c>
      <c r="H8">
        <v>0</v>
      </c>
      <c r="I8" s="6">
        <f>IF(H8=2,C8,0)</f>
        <v>0</v>
      </c>
    </row>
    <row r="9" spans="1:9" ht="12.75">
      <c r="A9" s="2"/>
      <c r="B9" s="2"/>
      <c r="C9" s="5"/>
      <c r="D9" s="10"/>
      <c r="E9" s="5"/>
      <c r="F9" s="5"/>
      <c r="G9">
        <f t="shared" si="0"/>
        <v>0</v>
      </c>
      <c r="H9">
        <v>0</v>
      </c>
      <c r="I9" s="6">
        <f aca="true" t="shared" si="1" ref="I9:I50">IF(H9=2,C9,0)</f>
        <v>0</v>
      </c>
    </row>
    <row r="10" spans="1:9" ht="12.75">
      <c r="A10" s="2"/>
      <c r="B10" s="2"/>
      <c r="C10" s="5">
        <f>SUM(C6:C8)</f>
        <v>91</v>
      </c>
      <c r="D10" s="2" t="s">
        <v>34</v>
      </c>
      <c r="E10" s="5">
        <f>SUM(E6:E8)</f>
        <v>364000</v>
      </c>
      <c r="F10" s="5">
        <f>SUM(F6:F8)</f>
        <v>192.01</v>
      </c>
      <c r="G10">
        <f t="shared" si="0"/>
        <v>1</v>
      </c>
      <c r="H10">
        <v>0</v>
      </c>
      <c r="I10" s="6">
        <f t="shared" si="1"/>
        <v>0</v>
      </c>
    </row>
    <row r="11" spans="1:9" ht="12.75">
      <c r="A11" s="4"/>
      <c r="B11" s="2"/>
      <c r="C11" s="5"/>
      <c r="D11" s="2"/>
      <c r="E11" s="5"/>
      <c r="F11" s="5"/>
      <c r="G11">
        <f t="shared" si="0"/>
        <v>0</v>
      </c>
      <c r="H11">
        <v>0</v>
      </c>
      <c r="I11" s="6">
        <f t="shared" si="1"/>
        <v>0</v>
      </c>
    </row>
    <row r="12" spans="1:9" ht="12.75">
      <c r="A12" s="4">
        <v>41338</v>
      </c>
      <c r="B12" s="2" t="s">
        <v>33</v>
      </c>
      <c r="C12" s="5">
        <v>20</v>
      </c>
      <c r="D12" s="2"/>
      <c r="E12" s="5">
        <f>C12*$E$3</f>
        <v>80000</v>
      </c>
      <c r="F12" s="5">
        <f>C12*$D$3</f>
        <v>42.199999999999996</v>
      </c>
      <c r="G12">
        <f t="shared" si="0"/>
        <v>0</v>
      </c>
      <c r="H12">
        <v>0</v>
      </c>
      <c r="I12" s="6">
        <f t="shared" si="1"/>
        <v>0</v>
      </c>
    </row>
    <row r="13" spans="1:9" ht="12" customHeight="1">
      <c r="A13" s="2" t="s">
        <v>43</v>
      </c>
      <c r="B13" s="2" t="s">
        <v>35</v>
      </c>
      <c r="C13" s="5">
        <f>3.7+4.6+2.9</f>
        <v>11.200000000000001</v>
      </c>
      <c r="D13" s="10"/>
      <c r="E13" s="5">
        <f>C13*$E$3</f>
        <v>44800.00000000001</v>
      </c>
      <c r="F13" s="5">
        <f>C13*$D$3</f>
        <v>23.632</v>
      </c>
      <c r="G13">
        <f t="shared" si="0"/>
        <v>0</v>
      </c>
      <c r="H13">
        <v>2</v>
      </c>
      <c r="I13" s="6">
        <f t="shared" si="1"/>
        <v>11.200000000000001</v>
      </c>
    </row>
    <row r="14" spans="1:9" ht="12" customHeight="1">
      <c r="A14" s="2"/>
      <c r="B14" s="2" t="s">
        <v>36</v>
      </c>
      <c r="C14" s="5">
        <v>8</v>
      </c>
      <c r="D14" s="10"/>
      <c r="E14" s="5">
        <f>C14*$E$3</f>
        <v>32000</v>
      </c>
      <c r="F14" s="5">
        <f>C14*$D$3</f>
        <v>16.88</v>
      </c>
      <c r="G14">
        <f t="shared" si="0"/>
        <v>0</v>
      </c>
      <c r="H14">
        <v>2</v>
      </c>
      <c r="I14" s="6">
        <f t="shared" si="1"/>
        <v>8</v>
      </c>
    </row>
    <row r="15" spans="1:9" ht="12" customHeight="1">
      <c r="A15" s="2"/>
      <c r="B15" s="2"/>
      <c r="C15" s="5"/>
      <c r="D15" s="10"/>
      <c r="E15" s="5"/>
      <c r="F15" s="5"/>
      <c r="G15">
        <f t="shared" si="0"/>
        <v>0</v>
      </c>
      <c r="H15">
        <v>0</v>
      </c>
      <c r="I15" s="6">
        <f t="shared" si="1"/>
        <v>0</v>
      </c>
    </row>
    <row r="16" spans="1:9" ht="12" customHeight="1">
      <c r="A16" s="2"/>
      <c r="B16" s="2"/>
      <c r="C16" s="5">
        <f>SUM(C12:C14)</f>
        <v>39.2</v>
      </c>
      <c r="D16" s="2" t="s">
        <v>34</v>
      </c>
      <c r="E16" s="5">
        <f>SUM(E12:E14)</f>
        <v>156800</v>
      </c>
      <c r="F16" s="5">
        <f>SUM(F12:F14)</f>
        <v>82.71199999999999</v>
      </c>
      <c r="G16">
        <f t="shared" si="0"/>
        <v>1</v>
      </c>
      <c r="H16">
        <v>0</v>
      </c>
      <c r="I16" s="6">
        <f t="shared" si="1"/>
        <v>0</v>
      </c>
    </row>
    <row r="17" spans="1:9" ht="12" customHeight="1">
      <c r="A17" s="2"/>
      <c r="B17" s="2"/>
      <c r="C17" s="5"/>
      <c r="D17" s="10"/>
      <c r="E17" s="5"/>
      <c r="F17" s="5"/>
      <c r="G17">
        <f t="shared" si="0"/>
        <v>0</v>
      </c>
      <c r="H17">
        <v>0</v>
      </c>
      <c r="I17" s="6">
        <f t="shared" si="1"/>
        <v>0</v>
      </c>
    </row>
    <row r="18" spans="1:9" ht="12" customHeight="1">
      <c r="A18" s="4">
        <v>41339</v>
      </c>
      <c r="B18" s="5"/>
      <c r="C18" s="5">
        <v>20</v>
      </c>
      <c r="D18" s="2"/>
      <c r="E18" s="5">
        <f aca="true" t="shared" si="2" ref="E18:E23">C18*$E$3</f>
        <v>80000</v>
      </c>
      <c r="F18" s="5">
        <f aca="true" t="shared" si="3" ref="F18:F23">C18*$D$3</f>
        <v>42.199999999999996</v>
      </c>
      <c r="G18">
        <f t="shared" si="0"/>
        <v>0</v>
      </c>
      <c r="H18">
        <v>0</v>
      </c>
      <c r="I18" s="6">
        <f t="shared" si="1"/>
        <v>0</v>
      </c>
    </row>
    <row r="19" spans="1:9" ht="12" customHeight="1">
      <c r="A19" s="2" t="s">
        <v>43</v>
      </c>
      <c r="B19" s="2" t="s">
        <v>41</v>
      </c>
      <c r="C19" s="5">
        <v>40</v>
      </c>
      <c r="D19" s="2"/>
      <c r="E19" s="5">
        <f t="shared" si="2"/>
        <v>160000</v>
      </c>
      <c r="F19" s="5">
        <f t="shared" si="3"/>
        <v>84.39999999999999</v>
      </c>
      <c r="G19">
        <f t="shared" si="0"/>
        <v>0</v>
      </c>
      <c r="H19">
        <v>0</v>
      </c>
      <c r="I19" s="6">
        <f t="shared" si="1"/>
        <v>0</v>
      </c>
    </row>
    <row r="20" spans="1:9" ht="12" customHeight="1">
      <c r="A20" s="4"/>
      <c r="B20" s="2" t="s">
        <v>37</v>
      </c>
      <c r="C20" s="5">
        <v>10</v>
      </c>
      <c r="D20" s="2"/>
      <c r="E20" s="5">
        <f t="shared" si="2"/>
        <v>40000</v>
      </c>
      <c r="F20" s="5">
        <f t="shared" si="3"/>
        <v>21.099999999999998</v>
      </c>
      <c r="G20">
        <f t="shared" si="0"/>
        <v>0</v>
      </c>
      <c r="H20">
        <v>0</v>
      </c>
      <c r="I20" s="6">
        <f t="shared" si="1"/>
        <v>0</v>
      </c>
    </row>
    <row r="21" spans="1:9" ht="12" customHeight="1">
      <c r="A21" s="2"/>
      <c r="B21" s="2" t="s">
        <v>38</v>
      </c>
      <c r="C21" s="5">
        <v>1</v>
      </c>
      <c r="D21" s="10"/>
      <c r="E21" s="5">
        <f t="shared" si="2"/>
        <v>4000</v>
      </c>
      <c r="F21" s="5">
        <f t="shared" si="3"/>
        <v>2.11</v>
      </c>
      <c r="G21">
        <f t="shared" si="0"/>
        <v>0</v>
      </c>
      <c r="H21">
        <v>2</v>
      </c>
      <c r="I21" s="6">
        <f t="shared" si="1"/>
        <v>1</v>
      </c>
    </row>
    <row r="22" spans="1:9" ht="12" customHeight="1">
      <c r="A22" s="2"/>
      <c r="B22" s="2" t="s">
        <v>39</v>
      </c>
      <c r="C22" s="5">
        <v>1</v>
      </c>
      <c r="D22" s="10"/>
      <c r="E22" s="5">
        <f t="shared" si="2"/>
        <v>4000</v>
      </c>
      <c r="F22" s="5">
        <f t="shared" si="3"/>
        <v>2.11</v>
      </c>
      <c r="G22">
        <f t="shared" si="0"/>
        <v>0</v>
      </c>
      <c r="H22">
        <v>2</v>
      </c>
      <c r="I22" s="6">
        <f t="shared" si="1"/>
        <v>1</v>
      </c>
    </row>
    <row r="23" spans="1:9" ht="12" customHeight="1">
      <c r="A23" s="2"/>
      <c r="B23" s="2" t="s">
        <v>40</v>
      </c>
      <c r="C23" s="5">
        <v>9</v>
      </c>
      <c r="D23" s="10"/>
      <c r="E23" s="5">
        <f t="shared" si="2"/>
        <v>36000</v>
      </c>
      <c r="F23" s="5">
        <f t="shared" si="3"/>
        <v>18.99</v>
      </c>
      <c r="G23">
        <f t="shared" si="0"/>
        <v>0</v>
      </c>
      <c r="H23">
        <v>2</v>
      </c>
      <c r="I23" s="6">
        <f t="shared" si="1"/>
        <v>9</v>
      </c>
    </row>
    <row r="24" spans="1:9" ht="12" customHeight="1">
      <c r="A24" s="2"/>
      <c r="B24" s="2"/>
      <c r="C24" s="5"/>
      <c r="D24" s="10"/>
      <c r="E24" s="5"/>
      <c r="F24" s="5"/>
      <c r="G24">
        <f t="shared" si="0"/>
        <v>0</v>
      </c>
      <c r="H24">
        <v>0</v>
      </c>
      <c r="I24" s="6">
        <f t="shared" si="1"/>
        <v>0</v>
      </c>
    </row>
    <row r="25" spans="1:9" ht="12" customHeight="1">
      <c r="A25" s="2"/>
      <c r="B25" s="2"/>
      <c r="C25" s="5">
        <f>SUM(C18:C23)</f>
        <v>81</v>
      </c>
      <c r="D25" s="2" t="s">
        <v>34</v>
      </c>
      <c r="E25" s="5">
        <f>SUM(E18:E22)</f>
        <v>288000</v>
      </c>
      <c r="F25" s="5">
        <f>SUM(F18:F22)</f>
        <v>151.92000000000002</v>
      </c>
      <c r="G25">
        <f t="shared" si="0"/>
        <v>1</v>
      </c>
      <c r="H25">
        <v>0</v>
      </c>
      <c r="I25" s="6">
        <f t="shared" si="1"/>
        <v>0</v>
      </c>
    </row>
    <row r="26" spans="1:9" ht="12" customHeight="1">
      <c r="A26" s="4"/>
      <c r="B26" s="2"/>
      <c r="C26" s="5"/>
      <c r="D26" s="2"/>
      <c r="E26" s="5"/>
      <c r="F26" s="5"/>
      <c r="G26">
        <f t="shared" si="0"/>
        <v>0</v>
      </c>
      <c r="H26">
        <v>0</v>
      </c>
      <c r="I26" s="6">
        <f t="shared" si="1"/>
        <v>0</v>
      </c>
    </row>
    <row r="27" spans="1:9" ht="12" customHeight="1">
      <c r="A27" s="4">
        <v>41340</v>
      </c>
      <c r="B27" s="2" t="s">
        <v>33</v>
      </c>
      <c r="C27" s="5">
        <v>20</v>
      </c>
      <c r="D27" s="2"/>
      <c r="E27" s="5">
        <f aca="true" t="shared" si="4" ref="E27:E32">C27*$E$3</f>
        <v>80000</v>
      </c>
      <c r="F27" s="5">
        <f aca="true" t="shared" si="5" ref="F27:F32">C27*$D$3</f>
        <v>42.199999999999996</v>
      </c>
      <c r="G27">
        <f t="shared" si="0"/>
        <v>0</v>
      </c>
      <c r="H27">
        <v>0</v>
      </c>
      <c r="I27" s="6">
        <f t="shared" si="1"/>
        <v>0</v>
      </c>
    </row>
    <row r="28" spans="1:9" ht="12" customHeight="1">
      <c r="A28" s="2" t="s">
        <v>43</v>
      </c>
      <c r="B28" s="2" t="s">
        <v>37</v>
      </c>
      <c r="C28" s="5">
        <v>10</v>
      </c>
      <c r="D28" s="2"/>
      <c r="E28" s="5">
        <f t="shared" si="4"/>
        <v>40000</v>
      </c>
      <c r="F28" s="5">
        <f t="shared" si="5"/>
        <v>21.099999999999998</v>
      </c>
      <c r="G28">
        <f t="shared" si="0"/>
        <v>0</v>
      </c>
      <c r="H28">
        <v>0</v>
      </c>
      <c r="I28" s="6">
        <f t="shared" si="1"/>
        <v>0</v>
      </c>
    </row>
    <row r="29" spans="1:9" ht="12" customHeight="1">
      <c r="A29" s="2"/>
      <c r="B29" s="2" t="s">
        <v>41</v>
      </c>
      <c r="C29" s="5">
        <v>40</v>
      </c>
      <c r="D29" s="2"/>
      <c r="E29" s="5">
        <f t="shared" si="4"/>
        <v>160000</v>
      </c>
      <c r="F29" s="5">
        <f t="shared" si="5"/>
        <v>84.39999999999999</v>
      </c>
      <c r="G29">
        <f t="shared" si="0"/>
        <v>0</v>
      </c>
      <c r="H29">
        <v>0</v>
      </c>
      <c r="I29" s="6">
        <f t="shared" si="1"/>
        <v>0</v>
      </c>
    </row>
    <row r="30" spans="1:9" ht="12" customHeight="1">
      <c r="A30" s="2"/>
      <c r="B30" s="2" t="s">
        <v>42</v>
      </c>
      <c r="C30" s="5">
        <v>2</v>
      </c>
      <c r="D30" s="2"/>
      <c r="E30" s="5">
        <f t="shared" si="4"/>
        <v>8000</v>
      </c>
      <c r="F30" s="5">
        <f t="shared" si="5"/>
        <v>4.22</v>
      </c>
      <c r="G30">
        <f t="shared" si="0"/>
        <v>0</v>
      </c>
      <c r="H30">
        <v>2</v>
      </c>
      <c r="I30" s="6">
        <f t="shared" si="1"/>
        <v>2</v>
      </c>
    </row>
    <row r="31" spans="1:9" ht="12" customHeight="1">
      <c r="A31" s="2"/>
      <c r="B31" s="2" t="s">
        <v>45</v>
      </c>
      <c r="C31" s="5">
        <v>8</v>
      </c>
      <c r="D31" s="2"/>
      <c r="E31" s="5">
        <f t="shared" si="4"/>
        <v>32000</v>
      </c>
      <c r="F31" s="5">
        <f t="shared" si="5"/>
        <v>16.88</v>
      </c>
      <c r="G31">
        <f t="shared" si="0"/>
        <v>0</v>
      </c>
      <c r="H31">
        <v>2</v>
      </c>
      <c r="I31" s="6">
        <f t="shared" si="1"/>
        <v>8</v>
      </c>
    </row>
    <row r="32" spans="1:9" ht="12" customHeight="1">
      <c r="A32" s="2"/>
      <c r="B32" s="2" t="s">
        <v>46</v>
      </c>
      <c r="C32" s="5">
        <v>2.9</v>
      </c>
      <c r="D32" s="2"/>
      <c r="E32" s="5">
        <f t="shared" si="4"/>
        <v>11600</v>
      </c>
      <c r="F32" s="5">
        <f t="shared" si="5"/>
        <v>6.119</v>
      </c>
      <c r="G32">
        <f t="shared" si="0"/>
        <v>0</v>
      </c>
      <c r="H32">
        <v>0</v>
      </c>
      <c r="I32" s="6">
        <f t="shared" si="1"/>
        <v>0</v>
      </c>
    </row>
    <row r="33" spans="1:9" ht="12" customHeight="1">
      <c r="A33" s="2"/>
      <c r="B33" s="2"/>
      <c r="C33" s="5"/>
      <c r="D33" s="10"/>
      <c r="E33" s="5"/>
      <c r="F33" s="5"/>
      <c r="G33">
        <f t="shared" si="0"/>
        <v>0</v>
      </c>
      <c r="H33">
        <v>0</v>
      </c>
      <c r="I33" s="6">
        <f t="shared" si="1"/>
        <v>0</v>
      </c>
    </row>
    <row r="34" spans="1:9" ht="12" customHeight="1">
      <c r="A34" s="2"/>
      <c r="B34" s="2"/>
      <c r="C34" s="5">
        <f>SUM(C27:C32)</f>
        <v>82.9</v>
      </c>
      <c r="D34" s="2" t="s">
        <v>34</v>
      </c>
      <c r="E34" s="5">
        <f>SUM(E27:E32)</f>
        <v>331600</v>
      </c>
      <c r="F34" s="5">
        <f>SUM(F27:F32)</f>
        <v>174.91899999999998</v>
      </c>
      <c r="G34">
        <f t="shared" si="0"/>
        <v>1</v>
      </c>
      <c r="H34">
        <v>0</v>
      </c>
      <c r="I34" s="6">
        <f t="shared" si="1"/>
        <v>0</v>
      </c>
    </row>
    <row r="35" spans="1:9" ht="12" customHeight="1">
      <c r="A35" s="2"/>
      <c r="B35" s="2"/>
      <c r="C35" s="5"/>
      <c r="D35" s="10"/>
      <c r="E35" s="5"/>
      <c r="F35" s="5"/>
      <c r="G35">
        <f t="shared" si="0"/>
        <v>0</v>
      </c>
      <c r="H35">
        <v>0</v>
      </c>
      <c r="I35" s="6">
        <f t="shared" si="1"/>
        <v>0</v>
      </c>
    </row>
    <row r="36" spans="1:9" ht="12" customHeight="1">
      <c r="A36" s="4">
        <v>41341</v>
      </c>
      <c r="B36" s="2" t="s">
        <v>44</v>
      </c>
      <c r="C36" s="5">
        <v>16</v>
      </c>
      <c r="D36" s="10"/>
      <c r="E36" s="5">
        <f>C36*$E$3</f>
        <v>64000</v>
      </c>
      <c r="F36" s="5">
        <f>C36*$D$3</f>
        <v>33.76</v>
      </c>
      <c r="G36">
        <f t="shared" si="0"/>
        <v>0</v>
      </c>
      <c r="H36">
        <v>0</v>
      </c>
      <c r="I36" s="6">
        <f t="shared" si="1"/>
        <v>0</v>
      </c>
    </row>
    <row r="37" spans="1:9" ht="12" customHeight="1">
      <c r="A37" s="4" t="s">
        <v>47</v>
      </c>
      <c r="B37" s="2" t="s">
        <v>48</v>
      </c>
      <c r="C37" s="5">
        <v>16.5</v>
      </c>
      <c r="D37" s="10"/>
      <c r="E37" s="5">
        <f>C37*$E$3</f>
        <v>66000</v>
      </c>
      <c r="F37" s="5">
        <f>C37*$D$3</f>
        <v>34.815</v>
      </c>
      <c r="G37">
        <f t="shared" si="0"/>
        <v>0</v>
      </c>
      <c r="H37">
        <v>0</v>
      </c>
      <c r="I37" s="6">
        <f t="shared" si="1"/>
        <v>0</v>
      </c>
    </row>
    <row r="38" spans="1:9" ht="12" customHeight="1">
      <c r="A38" s="2"/>
      <c r="B38" s="2" t="s">
        <v>49</v>
      </c>
      <c r="C38" s="5">
        <v>10</v>
      </c>
      <c r="D38" s="10"/>
      <c r="E38" s="5">
        <f>C38*$E$3</f>
        <v>40000</v>
      </c>
      <c r="F38" s="5">
        <f>C38*$D$3</f>
        <v>21.099999999999998</v>
      </c>
      <c r="G38">
        <f t="shared" si="0"/>
        <v>0</v>
      </c>
      <c r="H38">
        <v>2</v>
      </c>
      <c r="I38" s="6">
        <f t="shared" si="1"/>
        <v>10</v>
      </c>
    </row>
    <row r="39" spans="1:9" ht="12" customHeight="1">
      <c r="A39" s="2"/>
      <c r="B39" s="2" t="s">
        <v>50</v>
      </c>
      <c r="C39" s="5">
        <v>1.7</v>
      </c>
      <c r="D39" s="10"/>
      <c r="E39" s="5">
        <f>C39*$E$3</f>
        <v>6800</v>
      </c>
      <c r="F39" s="5">
        <f>C39*$D$3</f>
        <v>3.5869999999999997</v>
      </c>
      <c r="G39">
        <f t="shared" si="0"/>
        <v>0</v>
      </c>
      <c r="H39">
        <v>2</v>
      </c>
      <c r="I39" s="6">
        <f t="shared" si="1"/>
        <v>1.7</v>
      </c>
    </row>
    <row r="40" spans="1:9" ht="12" customHeight="1">
      <c r="A40" s="2"/>
      <c r="B40" s="2"/>
      <c r="C40" s="5"/>
      <c r="D40" s="10"/>
      <c r="E40" s="5"/>
      <c r="F40" s="5"/>
      <c r="G40">
        <f t="shared" si="0"/>
        <v>0</v>
      </c>
      <c r="H40">
        <v>0</v>
      </c>
      <c r="I40" s="6">
        <f t="shared" si="1"/>
        <v>0</v>
      </c>
    </row>
    <row r="41" spans="1:9" ht="12" customHeight="1">
      <c r="A41" s="2"/>
      <c r="B41" s="2"/>
      <c r="C41" s="5">
        <f>SUM(C36:C39)</f>
        <v>44.2</v>
      </c>
      <c r="D41" s="2" t="s">
        <v>34</v>
      </c>
      <c r="E41" s="5">
        <f>SUM(E36:E39)</f>
        <v>176800</v>
      </c>
      <c r="F41" s="5">
        <f>SUM(F36:F39)</f>
        <v>93.26199999999999</v>
      </c>
      <c r="G41">
        <f t="shared" si="0"/>
        <v>1</v>
      </c>
      <c r="H41">
        <v>0</v>
      </c>
      <c r="I41" s="6">
        <f t="shared" si="1"/>
        <v>0</v>
      </c>
    </row>
    <row r="42" spans="1:9" ht="12" customHeight="1">
      <c r="A42" s="4"/>
      <c r="B42" s="2"/>
      <c r="C42" s="5"/>
      <c r="D42" s="10"/>
      <c r="E42" s="5"/>
      <c r="F42" s="5"/>
      <c r="G42">
        <f t="shared" si="0"/>
        <v>0</v>
      </c>
      <c r="H42">
        <v>0</v>
      </c>
      <c r="I42" s="6">
        <f t="shared" si="1"/>
        <v>0</v>
      </c>
    </row>
    <row r="43" spans="1:9" ht="12" customHeight="1">
      <c r="A43" s="4">
        <v>41342</v>
      </c>
      <c r="B43" s="2" t="s">
        <v>48</v>
      </c>
      <c r="C43" s="5">
        <v>16.5</v>
      </c>
      <c r="D43" s="10"/>
      <c r="E43" s="5">
        <f>C43*$E$3</f>
        <v>66000</v>
      </c>
      <c r="F43" s="5">
        <f>C43*$D$3</f>
        <v>34.815</v>
      </c>
      <c r="G43">
        <f t="shared" si="0"/>
        <v>0</v>
      </c>
      <c r="H43">
        <v>0</v>
      </c>
      <c r="I43" s="6">
        <f t="shared" si="1"/>
        <v>0</v>
      </c>
    </row>
    <row r="44" spans="1:9" ht="12" customHeight="1">
      <c r="A44" s="4" t="s">
        <v>47</v>
      </c>
      <c r="B44" s="2" t="s">
        <v>51</v>
      </c>
      <c r="C44" s="5">
        <v>10</v>
      </c>
      <c r="D44" s="10"/>
      <c r="E44" s="5">
        <f>C44*$E$3</f>
        <v>40000</v>
      </c>
      <c r="F44" s="5">
        <f>C44*$D$3</f>
        <v>21.099999999999998</v>
      </c>
      <c r="G44">
        <f t="shared" si="0"/>
        <v>0</v>
      </c>
      <c r="H44">
        <v>0</v>
      </c>
      <c r="I44" s="6">
        <f t="shared" si="1"/>
        <v>0</v>
      </c>
    </row>
    <row r="45" spans="1:9" ht="12" customHeight="1">
      <c r="A45" s="2"/>
      <c r="B45" s="2" t="s">
        <v>52</v>
      </c>
      <c r="C45" s="5">
        <f>10+6</f>
        <v>16</v>
      </c>
      <c r="D45" s="10"/>
      <c r="E45" s="5">
        <f>C45*$E$3</f>
        <v>64000</v>
      </c>
      <c r="F45" s="5">
        <f>C45*$D$3</f>
        <v>33.76</v>
      </c>
      <c r="G45">
        <f t="shared" si="0"/>
        <v>0</v>
      </c>
      <c r="H45">
        <v>0</v>
      </c>
      <c r="I45" s="6">
        <f t="shared" si="1"/>
        <v>0</v>
      </c>
    </row>
    <row r="46" spans="1:9" ht="12" customHeight="1">
      <c r="A46" s="2"/>
      <c r="B46" s="2" t="s">
        <v>53</v>
      </c>
      <c r="C46" s="5">
        <f>3+2.5+1.5+0.65</f>
        <v>7.65</v>
      </c>
      <c r="D46" s="10"/>
      <c r="E46" s="5">
        <f>C46*$E$3</f>
        <v>30600</v>
      </c>
      <c r="F46" s="5">
        <f>C46*$D$3</f>
        <v>16.1415</v>
      </c>
      <c r="G46">
        <f t="shared" si="0"/>
        <v>0</v>
      </c>
      <c r="H46">
        <v>2</v>
      </c>
      <c r="I46" s="6">
        <f t="shared" si="1"/>
        <v>7.65</v>
      </c>
    </row>
    <row r="47" spans="1:9" ht="12" customHeight="1">
      <c r="A47" s="2"/>
      <c r="B47" s="18" t="s">
        <v>54</v>
      </c>
      <c r="C47" s="5">
        <v>7</v>
      </c>
      <c r="D47" s="10"/>
      <c r="E47" s="5">
        <f>C47*$E$3</f>
        <v>28000</v>
      </c>
      <c r="F47" s="5">
        <f>C47*$D$3</f>
        <v>14.77</v>
      </c>
      <c r="G47">
        <f t="shared" si="0"/>
        <v>0</v>
      </c>
      <c r="H47">
        <v>2</v>
      </c>
      <c r="I47" s="6">
        <f t="shared" si="1"/>
        <v>7</v>
      </c>
    </row>
    <row r="48" spans="1:9" ht="12" customHeight="1">
      <c r="A48" s="2"/>
      <c r="B48" s="2"/>
      <c r="C48" s="5"/>
      <c r="D48" s="10"/>
      <c r="E48" s="5"/>
      <c r="F48" s="5"/>
      <c r="G48">
        <f t="shared" si="0"/>
        <v>0</v>
      </c>
      <c r="H48">
        <v>0</v>
      </c>
      <c r="I48" s="6">
        <f t="shared" si="1"/>
        <v>0</v>
      </c>
    </row>
    <row r="49" spans="1:9" ht="12" customHeight="1">
      <c r="A49" s="2"/>
      <c r="B49" s="2"/>
      <c r="C49" s="5">
        <f>SUM(C43:C47)</f>
        <v>57.15</v>
      </c>
      <c r="D49" s="2" t="s">
        <v>34</v>
      </c>
      <c r="E49" s="5">
        <f>SUM(E43:E47)</f>
        <v>228600</v>
      </c>
      <c r="F49" s="5">
        <f>SUM(F43:F47)</f>
        <v>120.58649999999999</v>
      </c>
      <c r="G49">
        <f t="shared" si="0"/>
        <v>1</v>
      </c>
      <c r="H49">
        <v>0</v>
      </c>
      <c r="I49" s="6">
        <f t="shared" si="1"/>
        <v>0</v>
      </c>
    </row>
    <row r="50" spans="1:9" ht="12" customHeight="1">
      <c r="A50" s="4"/>
      <c r="B50" s="2"/>
      <c r="C50" s="5"/>
      <c r="D50" s="10"/>
      <c r="E50" s="5"/>
      <c r="F50" s="5"/>
      <c r="G50">
        <f t="shared" si="0"/>
        <v>0</v>
      </c>
      <c r="H50">
        <v>0</v>
      </c>
      <c r="I50" s="6">
        <f t="shared" si="1"/>
        <v>0</v>
      </c>
    </row>
    <row r="51" spans="1:9" ht="12" customHeight="1">
      <c r="A51" s="4"/>
      <c r="B51" s="13"/>
      <c r="C51" s="5"/>
      <c r="D51" s="10"/>
      <c r="E51" s="5"/>
      <c r="F51" s="5"/>
      <c r="G51">
        <f>IF(D51="Total dia",1,0)</f>
        <v>0</v>
      </c>
      <c r="H51">
        <f>IF(E51="Total dia",1,0)</f>
        <v>0</v>
      </c>
      <c r="I51" s="6">
        <f>IF(H51=2,C51,0)</f>
        <v>0</v>
      </c>
    </row>
    <row r="52" spans="1:9" ht="12" customHeight="1">
      <c r="A52" s="4"/>
      <c r="B52" s="13"/>
      <c r="C52" s="5"/>
      <c r="D52" s="10"/>
      <c r="E52" s="5"/>
      <c r="F52" s="5"/>
      <c r="G52">
        <f>IF(D52="Total dia",1,0)</f>
        <v>0</v>
      </c>
      <c r="H52">
        <f>IF(E52="Total dia",1,0)</f>
        <v>0</v>
      </c>
      <c r="I52" s="6">
        <f>IF(H52=2,C52,0)</f>
        <v>0</v>
      </c>
    </row>
    <row r="53" spans="1:6" ht="12" customHeight="1">
      <c r="A53" s="2"/>
      <c r="B53" s="2"/>
      <c r="C53" s="5"/>
      <c r="D53" s="10"/>
      <c r="E53" s="5"/>
      <c r="F53" s="5"/>
    </row>
    <row r="54" spans="1:8" ht="12" customHeight="1">
      <c r="A54" s="2"/>
      <c r="B54" s="2"/>
      <c r="C54" s="5"/>
      <c r="D54" s="10"/>
      <c r="E54" s="5"/>
      <c r="F54" s="5"/>
      <c r="G54" s="2" t="s">
        <v>15</v>
      </c>
      <c r="H54" s="2" t="s">
        <v>16</v>
      </c>
    </row>
    <row r="55" spans="1:8" ht="12" customHeight="1">
      <c r="A55" s="2"/>
      <c r="B55" s="2"/>
      <c r="C55" s="5">
        <f>C10+C16+C25+C34+C41+C49</f>
        <v>395.45</v>
      </c>
      <c r="D55" s="5" t="s">
        <v>8</v>
      </c>
      <c r="E55" s="5">
        <f>E10+E16+E25+E34+E41+E49</f>
        <v>1545800</v>
      </c>
      <c r="F55" s="5">
        <f>F10+F16+F25+F34+F41+F49</f>
        <v>815.4094999999999</v>
      </c>
      <c r="G55" s="2"/>
      <c r="H55" s="2"/>
    </row>
    <row r="56" spans="1:8" ht="12.75">
      <c r="A56" s="2"/>
      <c r="B56" s="2"/>
      <c r="C56" s="5"/>
      <c r="D56" s="5" t="s">
        <v>8</v>
      </c>
      <c r="E56" s="5"/>
      <c r="F56" s="5"/>
      <c r="G56" s="2"/>
      <c r="H56" s="2"/>
    </row>
    <row r="57" spans="1:8" ht="12.75">
      <c r="A57" s="2"/>
      <c r="B57" s="2"/>
      <c r="C57" s="5">
        <f>C55</f>
        <v>395.45</v>
      </c>
      <c r="D57" s="5" t="s">
        <v>8</v>
      </c>
      <c r="E57" s="5">
        <f>E55</f>
        <v>1545800</v>
      </c>
      <c r="F57" s="5">
        <f>F55</f>
        <v>815.4094999999999</v>
      </c>
      <c r="G57" s="2">
        <f>SUM(G6:G52)</f>
        <v>6</v>
      </c>
      <c r="H57" s="5">
        <f>SUM(I6:I52)</f>
        <v>67.55000000000001</v>
      </c>
    </row>
    <row r="58" spans="1:8" ht="12.75">
      <c r="A58" s="2"/>
      <c r="B58" s="2"/>
      <c r="C58" s="5">
        <f>C57/$G$57</f>
        <v>65.90833333333333</v>
      </c>
      <c r="D58" s="5" t="s">
        <v>7</v>
      </c>
      <c r="E58" s="5">
        <f>E57/$G$57</f>
        <v>257633.33333333334</v>
      </c>
      <c r="F58" s="5">
        <f>F57/$G$57</f>
        <v>135.90158333333332</v>
      </c>
      <c r="G58" s="2"/>
      <c r="H58" s="5">
        <f>H57/$G$57</f>
        <v>11.258333333333335</v>
      </c>
    </row>
    <row r="59" spans="1:6" ht="10.5" customHeight="1">
      <c r="A59" s="2"/>
      <c r="B59" s="2"/>
      <c r="C59" s="2"/>
      <c r="D59" s="2"/>
      <c r="E59" s="2"/>
      <c r="F59" s="2"/>
    </row>
    <row r="60" spans="1:6" ht="10.5" customHeight="1">
      <c r="A60" s="2"/>
      <c r="B60" s="2"/>
      <c r="C60" s="5"/>
      <c r="D60" s="2"/>
      <c r="E60" s="2"/>
      <c r="F60" s="2"/>
    </row>
    <row r="61" spans="1:6" ht="10.5" customHeight="1">
      <c r="A61" s="2"/>
      <c r="B61" s="2"/>
      <c r="C61" s="2"/>
      <c r="D61" s="2"/>
      <c r="E61" s="2"/>
      <c r="F61" s="2"/>
    </row>
    <row r="62" spans="1:6" ht="10.5" customHeight="1">
      <c r="A62" s="2"/>
      <c r="B62" s="2"/>
      <c r="C62" s="2"/>
      <c r="D62" s="2"/>
      <c r="E62" s="2"/>
      <c r="F62" s="5"/>
    </row>
    <row r="63" spans="1:6" ht="10.5" customHeight="1">
      <c r="A63" s="4"/>
      <c r="B63" s="2"/>
      <c r="C63" s="2"/>
      <c r="D63" s="2"/>
      <c r="E63" s="5"/>
      <c r="F63" s="2"/>
    </row>
    <row r="64" spans="1:6" ht="10.5" customHeight="1">
      <c r="A64" s="2"/>
      <c r="B64" s="2"/>
      <c r="C64" s="2"/>
      <c r="D64" s="2"/>
      <c r="E64" s="2"/>
      <c r="F64" s="2"/>
    </row>
    <row r="65" spans="1:6" ht="10.5" customHeight="1">
      <c r="A65" s="2"/>
      <c r="B65" s="2"/>
      <c r="C65" s="2"/>
      <c r="D65" s="2"/>
      <c r="E65" s="2"/>
      <c r="F65" s="2"/>
    </row>
    <row r="66" spans="1:11" ht="12.75">
      <c r="A66" s="2"/>
      <c r="B66" s="2"/>
      <c r="C66" s="2" t="s">
        <v>24</v>
      </c>
      <c r="D66" s="2" t="s">
        <v>26</v>
      </c>
      <c r="E66" s="2" t="s">
        <v>27</v>
      </c>
      <c r="F66" s="10" t="s">
        <v>12</v>
      </c>
      <c r="G66" s="10" t="s">
        <v>11</v>
      </c>
      <c r="H66" s="10" t="s">
        <v>9</v>
      </c>
      <c r="I66" s="10" t="s">
        <v>10</v>
      </c>
      <c r="J66" s="14" t="s">
        <v>13</v>
      </c>
      <c r="K66" s="10" t="s">
        <v>14</v>
      </c>
    </row>
    <row r="67" spans="1:11" ht="12.75">
      <c r="A67" s="2"/>
      <c r="B67" s="2" t="s">
        <v>28</v>
      </c>
      <c r="C67" s="2">
        <f>G57</f>
        <v>6</v>
      </c>
      <c r="D67" s="2">
        <v>12</v>
      </c>
      <c r="E67" s="2">
        <v>24</v>
      </c>
      <c r="F67" s="2">
        <v>90</v>
      </c>
      <c r="G67" s="2">
        <v>11</v>
      </c>
      <c r="H67" s="2">
        <v>17</v>
      </c>
      <c r="I67" s="2">
        <v>6</v>
      </c>
      <c r="J67" s="2">
        <f>SUM(C67:I67)</f>
        <v>166</v>
      </c>
      <c r="K67" s="2"/>
    </row>
    <row r="68" spans="1:11" ht="12.75">
      <c r="A68" s="2"/>
      <c r="B68" s="2" t="s">
        <v>29</v>
      </c>
      <c r="C68" s="5">
        <f>C57</f>
        <v>395.45</v>
      </c>
      <c r="D68" s="5">
        <v>458.31</v>
      </c>
      <c r="E68" s="5">
        <v>1458.66</v>
      </c>
      <c r="F68" s="5">
        <v>5231.91</v>
      </c>
      <c r="G68" s="2">
        <v>981.03</v>
      </c>
      <c r="H68" s="2">
        <v>2460.96</v>
      </c>
      <c r="I68" s="2">
        <v>709.73</v>
      </c>
      <c r="J68" s="5">
        <f>SUM(C68:I68)</f>
        <v>11696.05</v>
      </c>
      <c r="K68" s="5">
        <f>J68/J67</f>
        <v>70.45813253012048</v>
      </c>
    </row>
    <row r="69" spans="1:11" ht="12.75">
      <c r="A69" s="2"/>
      <c r="B69" s="2" t="s">
        <v>30</v>
      </c>
      <c r="C69" s="5">
        <f>C67*110</f>
        <v>660</v>
      </c>
      <c r="D69" s="5">
        <f aca="true" t="shared" si="6" ref="D69:I69">110*D67</f>
        <v>1320</v>
      </c>
      <c r="E69" s="5">
        <f t="shared" si="6"/>
        <v>2640</v>
      </c>
      <c r="F69" s="5">
        <f t="shared" si="6"/>
        <v>9900</v>
      </c>
      <c r="G69" s="5">
        <f t="shared" si="6"/>
        <v>1210</v>
      </c>
      <c r="H69" s="5">
        <f t="shared" si="6"/>
        <v>1870</v>
      </c>
      <c r="I69" s="5">
        <f t="shared" si="6"/>
        <v>660</v>
      </c>
      <c r="J69" s="5">
        <f>SUM(C69:I69)</f>
        <v>18260</v>
      </c>
      <c r="K69" s="2"/>
    </row>
    <row r="70" spans="1:11" ht="12.75">
      <c r="A70" s="2"/>
      <c r="B70" s="2" t="s">
        <v>31</v>
      </c>
      <c r="C70" s="5">
        <f aca="true" t="shared" si="7" ref="C70:I70">C69-C68</f>
        <v>264.55</v>
      </c>
      <c r="D70" s="5">
        <f t="shared" si="7"/>
        <v>861.69</v>
      </c>
      <c r="E70" s="5">
        <f t="shared" si="7"/>
        <v>1181.34</v>
      </c>
      <c r="F70" s="5">
        <f t="shared" si="7"/>
        <v>4668.09</v>
      </c>
      <c r="G70" s="5">
        <f t="shared" si="7"/>
        <v>228.97000000000003</v>
      </c>
      <c r="H70" s="5">
        <f t="shared" si="7"/>
        <v>-590.96</v>
      </c>
      <c r="I70" s="5">
        <f t="shared" si="7"/>
        <v>-49.73000000000002</v>
      </c>
      <c r="J70" s="5">
        <f>SUM(C70:I70)</f>
        <v>6563.950000000001</v>
      </c>
      <c r="K70" s="5">
        <f>J70/J67</f>
        <v>39.54186746987952</v>
      </c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</sheetData>
  <sheetProtection/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Windows7HB</cp:lastModifiedBy>
  <cp:lastPrinted>2012-09-28T20:47:40Z</cp:lastPrinted>
  <dcterms:created xsi:type="dcterms:W3CDTF">2012-09-11T00:14:39Z</dcterms:created>
  <dcterms:modified xsi:type="dcterms:W3CDTF">2013-04-28T09:00:35Z</dcterms:modified>
  <cp:category/>
  <cp:version/>
  <cp:contentType/>
  <cp:contentStatus/>
</cp:coreProperties>
</file>